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John\Documents\0-ARTICLES\MOISES GOLDMAN ARTICLES\Article 8 AHP - Moises Paper 2023\"/>
    </mc:Choice>
  </mc:AlternateContent>
  <xr:revisionPtr revIDLastSave="0" documentId="13_ncr:1_{F6E37825-4E86-4964-AA3F-08D7940349BE}" xr6:coauthVersionLast="47" xr6:coauthVersionMax="47" xr10:uidLastSave="{00000000-0000-0000-0000-000000000000}"/>
  <bookViews>
    <workbookView xWindow="28680" yWindow="-120" windowWidth="29040" windowHeight="18240" xr2:uid="{00000000-000D-0000-FFFF-FFFF00000000}"/>
  </bookViews>
  <sheets>
    <sheet name="JAJ Sheet" sheetId="9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9" l="1"/>
  <c r="Q15" i="9" s="1"/>
  <c r="P16" i="9" s="1"/>
  <c r="L7" i="9"/>
  <c r="L14" i="9" s="1"/>
  <c r="K15" i="9" s="1"/>
  <c r="U16" i="9"/>
  <c r="U15" i="9"/>
  <c r="T16" i="9" s="1"/>
  <c r="T15" i="9"/>
  <c r="U14" i="9"/>
  <c r="S16" i="9" s="1"/>
  <c r="T14" i="9"/>
  <c r="S15" i="9" s="1"/>
  <c r="Q16" i="9"/>
  <c r="P15" i="9"/>
  <c r="Q14" i="9"/>
  <c r="O16" i="9" s="1"/>
  <c r="P14" i="9"/>
  <c r="O15" i="9" s="1"/>
  <c r="M16" i="9"/>
  <c r="M15" i="9"/>
  <c r="L16" i="9" s="1"/>
  <c r="L15" i="9"/>
  <c r="M14" i="9"/>
  <c r="K16" i="9" s="1"/>
  <c r="I14" i="9"/>
  <c r="G16" i="9" s="1"/>
  <c r="I15" i="9"/>
  <c r="H16" i="9" s="1"/>
  <c r="H14" i="9"/>
  <c r="G15" i="9" s="1"/>
  <c r="I16" i="9"/>
  <c r="H15" i="9"/>
  <c r="S18" i="9" l="1"/>
  <c r="S22" i="9" s="1"/>
  <c r="K18" i="9"/>
  <c r="K20" i="9" s="1"/>
  <c r="T18" i="9"/>
  <c r="T22" i="9" s="1"/>
  <c r="G18" i="9"/>
  <c r="G20" i="9" s="1"/>
  <c r="I18" i="9"/>
  <c r="I22" i="9" s="1"/>
  <c r="H18" i="9"/>
  <c r="H22" i="9" s="1"/>
  <c r="L18" i="9"/>
  <c r="L21" i="9" s="1"/>
  <c r="M18" i="9"/>
  <c r="M22" i="9" s="1"/>
  <c r="P18" i="9"/>
  <c r="P21" i="9" s="1"/>
  <c r="O18" i="9"/>
  <c r="O20" i="9" s="1"/>
  <c r="Q18" i="9"/>
  <c r="Q22" i="9" s="1"/>
  <c r="U18" i="9"/>
  <c r="U20" i="9" s="1"/>
  <c r="S20" i="9" l="1"/>
  <c r="S21" i="9"/>
  <c r="T21" i="9"/>
  <c r="K22" i="9"/>
  <c r="I20" i="9"/>
  <c r="K21" i="9"/>
  <c r="I21" i="9"/>
  <c r="G21" i="9"/>
  <c r="G22" i="9"/>
  <c r="H28" i="9" s="1"/>
  <c r="H21" i="9"/>
  <c r="T20" i="9"/>
  <c r="L20" i="9"/>
  <c r="Q20" i="9"/>
  <c r="Q21" i="9"/>
  <c r="M21" i="9"/>
  <c r="L27" i="9" s="1"/>
  <c r="M20" i="9"/>
  <c r="P20" i="9"/>
  <c r="P26" i="9" s="1"/>
  <c r="H20" i="9"/>
  <c r="O22" i="9"/>
  <c r="O21" i="9"/>
  <c r="U21" i="9"/>
  <c r="P22" i="9"/>
  <c r="L22" i="9"/>
  <c r="U22" i="9"/>
  <c r="T28" i="9" s="1"/>
  <c r="H26" i="9" l="1"/>
  <c r="T26" i="9"/>
  <c r="L28" i="9"/>
  <c r="T27" i="9"/>
  <c r="H27" i="9"/>
  <c r="L26" i="9"/>
  <c r="P27" i="9"/>
  <c r="P28" i="9"/>
  <c r="P32" i="9" l="1"/>
  <c r="H32" i="9"/>
  <c r="L32" i="9"/>
  <c r="T32" i="9" l="1"/>
</calcChain>
</file>

<file path=xl/sharedStrings.xml><?xml version="1.0" encoding="utf-8"?>
<sst xmlns="http://schemas.openxmlformats.org/spreadsheetml/2006/main" count="91" uniqueCount="53">
  <si>
    <t>DIVISION 1</t>
  </si>
  <si>
    <t>DIVISION 2</t>
  </si>
  <si>
    <t>DIVISION 3</t>
  </si>
  <si>
    <t>A</t>
  </si>
  <si>
    <t>B</t>
  </si>
  <si>
    <t>C</t>
  </si>
  <si>
    <t>A vs B</t>
  </si>
  <si>
    <t>A vs C</t>
  </si>
  <si>
    <t>B vs C</t>
  </si>
  <si>
    <t>1 vs 2</t>
  </si>
  <si>
    <t>2 vs 3</t>
  </si>
  <si>
    <t>1 vs 3</t>
  </si>
  <si>
    <t>1</t>
  </si>
  <si>
    <t>2</t>
  </si>
  <si>
    <t>3</t>
  </si>
  <si>
    <t>ENTRIES</t>
  </si>
  <si>
    <t>Data Scientific Corporation (DSC)</t>
  </si>
  <si>
    <t>--------</t>
  </si>
  <si>
    <t>SOLUTION</t>
  </si>
  <si>
    <t>Division 1</t>
  </si>
  <si>
    <t>Division 2</t>
  </si>
  <si>
    <t>Division 3</t>
  </si>
  <si>
    <t>+</t>
  </si>
  <si>
    <t>=</t>
  </si>
  <si>
    <t>Step 2 - Lay out rankings in matrix form</t>
  </si>
  <si>
    <t xml:space="preserve">Step 3 - Sum the Step 2 columns        </t>
  </si>
  <si>
    <t>Step 6 - Cross multiply and sum as noted ...</t>
  </si>
  <si>
    <t xml:space="preserve">   express the solution in percent form.</t>
  </si>
  <si>
    <t>Step 4 - Divide each Step 2 element by its Step 3 sum</t>
  </si>
  <si>
    <t xml:space="preserve">   If a selection is  better, enter a comparison : (3, 5, 7)</t>
  </si>
  <si>
    <t xml:space="preserve">   if worse, enter the inverse: (1/3, 1/5, 1/7)</t>
  </si>
  <si>
    <t xml:space="preserve">   if the same, enter unity (1)</t>
  </si>
  <si>
    <t>AUTO CALCULATE</t>
  </si>
  <si>
    <t>A1</t>
  </si>
  <si>
    <t>B1</t>
  </si>
  <si>
    <t>C1</t>
  </si>
  <si>
    <t>A2</t>
  </si>
  <si>
    <t>B2</t>
  </si>
  <si>
    <t>C2</t>
  </si>
  <si>
    <t>A3</t>
  </si>
  <si>
    <t>B3</t>
  </si>
  <si>
    <t>C3</t>
  </si>
  <si>
    <t>D1</t>
  </si>
  <si>
    <t>D3</t>
  </si>
  <si>
    <t>D2</t>
  </si>
  <si>
    <t xml:space="preserve">   for example: (A1*D1 + A2*D2 + A3*D3) and so on each row …</t>
  </si>
  <si>
    <r>
      <t xml:space="preserve">AHP EXAMPLE - </t>
    </r>
    <r>
      <rPr>
        <sz val="12"/>
        <rFont val="Arial"/>
        <family val="2"/>
      </rPr>
      <t>Moises J. Goldman PhD and John Jonelis</t>
    </r>
  </si>
  <si>
    <t>CORPORATE</t>
  </si>
  <si>
    <t>Corporate</t>
  </si>
  <si>
    <t>Rank Strategies</t>
  </si>
  <si>
    <t>Step 1 - Pairwise comparison of strategies</t>
  </si>
  <si>
    <t xml:space="preserve">Step 5 - Average the Step 4 rows. </t>
  </si>
  <si>
    <t>Rank Divisions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</si>
</sst>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b/>
      <u/>
      <sz val="11"/>
      <name val="Arial"/>
      <family val="2"/>
    </font>
    <font>
      <u/>
      <sz val="10"/>
      <name val="Arial"/>
      <family val="2"/>
    </font>
    <font>
      <b/>
      <sz val="12"/>
      <color rgb="FF0070C0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2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0" applyNumberFormat="1"/>
    <xf numFmtId="2" fontId="8" fillId="0" borderId="0" xfId="0" applyNumberFormat="1" applyFont="1" applyAlignment="1">
      <alignment horizontal="center"/>
    </xf>
    <xf numFmtId="2" fontId="0" fillId="2" borderId="0" xfId="0" applyNumberFormat="1" applyFill="1" applyAlignment="1">
      <alignment horizontal="center"/>
    </xf>
    <xf numFmtId="2" fontId="2" fillId="2" borderId="0" xfId="0" applyNumberFormat="1" applyFont="1" applyFill="1" applyAlignment="1">
      <alignment horizontal="right"/>
    </xf>
    <xf numFmtId="0" fontId="7" fillId="0" borderId="0" xfId="0" applyFont="1"/>
    <xf numFmtId="2" fontId="5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10" fontId="4" fillId="0" borderId="0" xfId="0" applyNumberFormat="1" applyFont="1"/>
    <xf numFmtId="10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2" fontId="2" fillId="0" borderId="0" xfId="0" quotePrefix="1" applyNumberFormat="1" applyFont="1" applyAlignment="1">
      <alignment horizontal="center"/>
    </xf>
    <xf numFmtId="0" fontId="0" fillId="4" borderId="0" xfId="0" applyFill="1"/>
    <xf numFmtId="0" fontId="4" fillId="4" borderId="0" xfId="0" applyFont="1" applyFill="1"/>
    <xf numFmtId="2" fontId="0" fillId="4" borderId="0" xfId="0" applyNumberFormat="1" applyFill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0" xfId="0" quotePrefix="1" applyNumberFormat="1" applyFont="1" applyFill="1" applyAlignment="1">
      <alignment horizontal="center"/>
    </xf>
    <xf numFmtId="2" fontId="8" fillId="2" borderId="0" xfId="0" applyNumberFormat="1" applyFont="1" applyFill="1" applyAlignment="1">
      <alignment horizontal="center"/>
    </xf>
    <xf numFmtId="2" fontId="8" fillId="4" borderId="0" xfId="0" applyNumberFormat="1" applyFont="1" applyFill="1" applyAlignment="1">
      <alignment horizontal="center"/>
    </xf>
    <xf numFmtId="0" fontId="8" fillId="0" borderId="0" xfId="0" applyFont="1"/>
    <xf numFmtId="2" fontId="8" fillId="5" borderId="0" xfId="0" applyNumberFormat="1" applyFont="1" applyFill="1" applyAlignment="1">
      <alignment horizontal="right"/>
    </xf>
    <xf numFmtId="2" fontId="0" fillId="5" borderId="0" xfId="0" applyNumberFormat="1" applyFill="1" applyAlignment="1">
      <alignment horizontal="center"/>
    </xf>
    <xf numFmtId="2" fontId="8" fillId="5" borderId="0" xfId="0" quotePrefix="1" applyNumberFormat="1" applyFont="1" applyFill="1" applyAlignment="1">
      <alignment horizontal="right"/>
    </xf>
    <xf numFmtId="2" fontId="2" fillId="5" borderId="0" xfId="0" applyNumberFormat="1" applyFont="1" applyFill="1" applyAlignment="1">
      <alignment horizontal="center"/>
    </xf>
    <xf numFmtId="2" fontId="6" fillId="5" borderId="0" xfId="0" applyNumberFormat="1" applyFont="1" applyFill="1" applyAlignment="1">
      <alignment horizontal="center"/>
    </xf>
    <xf numFmtId="2" fontId="6" fillId="5" borderId="0" xfId="0" quotePrefix="1" applyNumberFormat="1" applyFont="1" applyFill="1" applyAlignment="1">
      <alignment horizontal="center"/>
    </xf>
    <xf numFmtId="2" fontId="6" fillId="5" borderId="0" xfId="0" applyNumberFormat="1" applyFont="1" applyFill="1" applyAlignment="1">
      <alignment horizontal="right"/>
    </xf>
    <xf numFmtId="2" fontId="6" fillId="5" borderId="0" xfId="0" quotePrefix="1" applyNumberFormat="1" applyFont="1" applyFill="1" applyAlignment="1">
      <alignment horizontal="right"/>
    </xf>
    <xf numFmtId="2" fontId="6" fillId="2" borderId="0" xfId="0" applyNumberFormat="1" applyFont="1" applyFill="1" applyAlignment="1">
      <alignment horizontal="center"/>
    </xf>
    <xf numFmtId="2" fontId="9" fillId="3" borderId="0" xfId="0" applyNumberFormat="1" applyFont="1" applyFill="1" applyAlignment="1" applyProtection="1">
      <alignment horizontal="center"/>
      <protection locked="0"/>
    </xf>
    <xf numFmtId="0" fontId="3" fillId="0" borderId="0" xfId="0" applyFont="1"/>
    <xf numFmtId="0" fontId="5" fillId="0" borderId="0" xfId="0" applyFont="1"/>
    <xf numFmtId="2" fontId="3" fillId="0" borderId="0" xfId="0" applyNumberFormat="1" applyFont="1" applyAlignment="1">
      <alignment horizontal="center"/>
    </xf>
    <xf numFmtId="10" fontId="10" fillId="0" borderId="0" xfId="0" applyNumberFormat="1" applyFont="1" applyAlignment="1">
      <alignment horizontal="center"/>
    </xf>
    <xf numFmtId="10" fontId="6" fillId="3" borderId="0" xfId="0" applyNumberFormat="1" applyFont="1" applyFill="1" applyAlignment="1">
      <alignment horizontal="center"/>
    </xf>
    <xf numFmtId="10" fontId="4" fillId="0" borderId="0" xfId="0" applyNumberFormat="1" applyFont="1" applyAlignment="1">
      <alignment horizontal="center"/>
    </xf>
    <xf numFmtId="2" fontId="11" fillId="2" borderId="0" xfId="0" applyNumberFormat="1" applyFont="1" applyFill="1" applyAlignment="1">
      <alignment horizontal="center"/>
    </xf>
    <xf numFmtId="2" fontId="11" fillId="3" borderId="0" xfId="0" applyNumberFormat="1" applyFont="1" applyFill="1" applyAlignment="1">
      <alignment horizontal="center"/>
    </xf>
    <xf numFmtId="2" fontId="11" fillId="2" borderId="0" xfId="0" quotePrefix="1" applyNumberFormat="1" applyFont="1" applyFill="1" applyAlignment="1">
      <alignment horizontal="center"/>
    </xf>
    <xf numFmtId="0" fontId="7" fillId="4" borderId="0" xfId="0" applyFont="1" applyFill="1"/>
    <xf numFmtId="2" fontId="9" fillId="0" borderId="0" xfId="0" applyNumberFormat="1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2" fillId="4" borderId="0" xfId="0" applyFont="1" applyFill="1"/>
    <xf numFmtId="2" fontId="2" fillId="4" borderId="0" xfId="0" applyNumberFormat="1" applyFont="1" applyFill="1" applyAlignment="1">
      <alignment horizontal="center"/>
    </xf>
    <xf numFmtId="2" fontId="6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49" fontId="2" fillId="2" borderId="0" xfId="0" quotePrefix="1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69165-1A4F-4C8C-8EF6-BCC54AF159A6}">
  <dimension ref="C1:AG35"/>
  <sheetViews>
    <sheetView showGridLines="0" tabSelected="1" workbookViewId="0">
      <selection activeCell="J39" sqref="J39"/>
    </sheetView>
  </sheetViews>
  <sheetFormatPr defaultRowHeight="12.75" x14ac:dyDescent="0.2"/>
  <cols>
    <col min="2" max="2" width="0.85546875" customWidth="1"/>
    <col min="3" max="3" width="49.85546875" customWidth="1"/>
    <col min="4" max="5" width="0.85546875" customWidth="1"/>
    <col min="6" max="6" width="2.7109375" style="5" customWidth="1"/>
    <col min="7" max="9" width="7.7109375" style="5" customWidth="1"/>
    <col min="10" max="10" width="2.7109375" style="5" customWidth="1"/>
    <col min="11" max="13" width="7.7109375" style="5" customWidth="1"/>
    <col min="14" max="14" width="2.7109375" style="5" customWidth="1"/>
    <col min="15" max="17" width="7.7109375" style="5" customWidth="1"/>
    <col min="18" max="18" width="2.7109375" style="5" customWidth="1"/>
    <col min="19" max="19" width="7.7109375" style="5" customWidth="1"/>
    <col min="20" max="20" width="8.140625" style="5" customWidth="1"/>
    <col min="21" max="21" width="7.7109375" style="5" customWidth="1"/>
    <col min="22" max="22" width="0.85546875" style="5" customWidth="1"/>
    <col min="23" max="33" width="9.140625" style="5"/>
  </cols>
  <sheetData>
    <row r="1" spans="3:33" ht="31.5" customHeight="1" x14ac:dyDescent="0.2"/>
    <row r="2" spans="3:33" ht="18" x14ac:dyDescent="0.25">
      <c r="C2" s="1" t="s">
        <v>46</v>
      </c>
      <c r="D2" s="1"/>
      <c r="E2" s="1"/>
    </row>
    <row r="3" spans="3:33" x14ac:dyDescent="0.2">
      <c r="C3" s="2" t="s">
        <v>16</v>
      </c>
      <c r="D3" s="2"/>
      <c r="E3" s="2"/>
    </row>
    <row r="5" spans="3:33" ht="15.75" x14ac:dyDescent="0.25">
      <c r="C5" s="11" t="s">
        <v>15</v>
      </c>
      <c r="D5" s="11"/>
      <c r="E5" s="11"/>
      <c r="H5" s="12" t="s">
        <v>0</v>
      </c>
      <c r="L5" s="12" t="s">
        <v>1</v>
      </c>
      <c r="P5" s="12" t="s">
        <v>2</v>
      </c>
      <c r="T5" s="12" t="s">
        <v>47</v>
      </c>
    </row>
    <row r="6" spans="3:33" s="3" customFormat="1" x14ac:dyDescent="0.2">
      <c r="C6" s="3" t="s">
        <v>50</v>
      </c>
      <c r="F6" s="4"/>
      <c r="G6" s="13"/>
      <c r="H6" s="52" t="s">
        <v>49</v>
      </c>
      <c r="I6" s="4"/>
      <c r="J6" s="4"/>
      <c r="K6" s="13"/>
      <c r="L6" s="52" t="s">
        <v>49</v>
      </c>
      <c r="M6" s="4"/>
      <c r="N6" s="4"/>
      <c r="O6" s="13"/>
      <c r="P6" s="52" t="s">
        <v>49</v>
      </c>
      <c r="Q6" s="4"/>
      <c r="R6" s="4"/>
      <c r="S6" s="13"/>
      <c r="T6" s="52" t="s">
        <v>52</v>
      </c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3:33" ht="15.75" x14ac:dyDescent="0.25">
      <c r="C7" s="3" t="s">
        <v>29</v>
      </c>
      <c r="D7" s="3"/>
      <c r="E7" s="3"/>
      <c r="G7" s="14" t="s">
        <v>6</v>
      </c>
      <c r="H7" s="36">
        <v>3</v>
      </c>
      <c r="K7" s="14" t="s">
        <v>6</v>
      </c>
      <c r="L7" s="36">
        <f>1/3</f>
        <v>0.33333333333333331</v>
      </c>
      <c r="O7" s="14" t="s">
        <v>6</v>
      </c>
      <c r="P7" s="36">
        <v>3</v>
      </c>
      <c r="S7" s="14" t="s">
        <v>9</v>
      </c>
      <c r="T7" s="36">
        <v>3</v>
      </c>
    </row>
    <row r="8" spans="3:33" ht="15.75" x14ac:dyDescent="0.25">
      <c r="C8" s="3" t="s">
        <v>30</v>
      </c>
      <c r="D8" s="3"/>
      <c r="E8" s="3"/>
      <c r="G8" s="14" t="s">
        <v>7</v>
      </c>
      <c r="H8" s="36">
        <v>5</v>
      </c>
      <c r="K8" s="14" t="s">
        <v>7</v>
      </c>
      <c r="L8" s="36">
        <v>5</v>
      </c>
      <c r="O8" s="14" t="s">
        <v>7</v>
      </c>
      <c r="P8" s="36">
        <v>0.2</v>
      </c>
      <c r="S8" s="14" t="s">
        <v>11</v>
      </c>
      <c r="T8" s="36">
        <v>3</v>
      </c>
    </row>
    <row r="9" spans="3:33" ht="15.75" x14ac:dyDescent="0.25">
      <c r="C9" s="3" t="s">
        <v>31</v>
      </c>
      <c r="D9" s="3"/>
      <c r="E9" s="3"/>
      <c r="G9" s="14" t="s">
        <v>8</v>
      </c>
      <c r="H9" s="36">
        <v>3</v>
      </c>
      <c r="K9" s="14" t="s">
        <v>8</v>
      </c>
      <c r="L9" s="36">
        <v>5</v>
      </c>
      <c r="O9" s="14" t="s">
        <v>8</v>
      </c>
      <c r="P9" s="36">
        <f>1/3</f>
        <v>0.33333333333333331</v>
      </c>
      <c r="S9" s="14" t="s">
        <v>10</v>
      </c>
      <c r="T9" s="36">
        <v>3</v>
      </c>
    </row>
    <row r="10" spans="3:33" ht="9.9499999999999993" customHeight="1" x14ac:dyDescent="0.25">
      <c r="C10" s="3"/>
      <c r="D10" s="3"/>
      <c r="E10" s="3"/>
      <c r="G10" s="14"/>
      <c r="H10" s="47"/>
      <c r="K10" s="14"/>
      <c r="L10" s="47"/>
      <c r="O10" s="14"/>
      <c r="P10" s="47"/>
      <c r="S10" s="14"/>
      <c r="T10" s="47"/>
    </row>
    <row r="11" spans="3:33" ht="5.0999999999999996" customHeight="1" x14ac:dyDescent="0.2">
      <c r="C11" s="53"/>
      <c r="E11" s="19"/>
      <c r="F11" s="50"/>
      <c r="G11" s="5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3:33" s="26" customFormat="1" ht="18.75" customHeight="1" x14ac:dyDescent="0.25">
      <c r="C12" s="11" t="s">
        <v>32</v>
      </c>
      <c r="D12" s="11"/>
      <c r="E12" s="46"/>
      <c r="F12" s="24"/>
      <c r="G12" s="24"/>
      <c r="H12" s="35" t="s">
        <v>19</v>
      </c>
      <c r="I12" s="35"/>
      <c r="J12" s="35"/>
      <c r="K12" s="35"/>
      <c r="L12" s="35" t="s">
        <v>20</v>
      </c>
      <c r="M12" s="35"/>
      <c r="N12" s="35"/>
      <c r="O12" s="35"/>
      <c r="P12" s="35" t="s">
        <v>21</v>
      </c>
      <c r="Q12" s="35"/>
      <c r="R12" s="35"/>
      <c r="S12" s="35"/>
      <c r="T12" s="35" t="s">
        <v>48</v>
      </c>
      <c r="U12" s="24"/>
      <c r="V12" s="25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</row>
    <row r="13" spans="3:33" s="3" customFormat="1" x14ac:dyDescent="0.2">
      <c r="C13" s="53" t="s">
        <v>24</v>
      </c>
      <c r="D13" s="48"/>
      <c r="E13" s="20"/>
      <c r="F13" s="30"/>
      <c r="G13" s="31" t="s">
        <v>3</v>
      </c>
      <c r="H13" s="31" t="s">
        <v>4</v>
      </c>
      <c r="I13" s="31" t="s">
        <v>5</v>
      </c>
      <c r="J13" s="30"/>
      <c r="K13" s="31" t="s">
        <v>3</v>
      </c>
      <c r="L13" s="31" t="s">
        <v>4</v>
      </c>
      <c r="M13" s="31" t="s">
        <v>5</v>
      </c>
      <c r="N13" s="30"/>
      <c r="O13" s="31" t="s">
        <v>3</v>
      </c>
      <c r="P13" s="31" t="s">
        <v>4</v>
      </c>
      <c r="Q13" s="31" t="s">
        <v>5</v>
      </c>
      <c r="R13" s="30"/>
      <c r="S13" s="32" t="s">
        <v>12</v>
      </c>
      <c r="T13" s="32" t="s">
        <v>13</v>
      </c>
      <c r="U13" s="32" t="s">
        <v>14</v>
      </c>
      <c r="V13" s="22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3:33" s="3" customFormat="1" x14ac:dyDescent="0.2">
      <c r="C14" s="53"/>
      <c r="D14" s="48"/>
      <c r="E14" s="20"/>
      <c r="F14" s="33" t="s">
        <v>3</v>
      </c>
      <c r="G14" s="43">
        <v>1</v>
      </c>
      <c r="H14" s="44">
        <f>H7</f>
        <v>3</v>
      </c>
      <c r="I14" s="44">
        <f>H8</f>
        <v>5</v>
      </c>
      <c r="J14" s="33" t="s">
        <v>3</v>
      </c>
      <c r="K14" s="43">
        <v>1</v>
      </c>
      <c r="L14" s="44">
        <f>L7</f>
        <v>0.33333333333333331</v>
      </c>
      <c r="M14" s="44">
        <f>L8</f>
        <v>5</v>
      </c>
      <c r="N14" s="33" t="s">
        <v>3</v>
      </c>
      <c r="O14" s="43">
        <v>1</v>
      </c>
      <c r="P14" s="44">
        <f>P7</f>
        <v>3</v>
      </c>
      <c r="Q14" s="44">
        <f>P8</f>
        <v>0.2</v>
      </c>
      <c r="R14" s="34" t="s">
        <v>12</v>
      </c>
      <c r="S14" s="43">
        <v>1</v>
      </c>
      <c r="T14" s="44">
        <f>T7</f>
        <v>3</v>
      </c>
      <c r="U14" s="44">
        <f>T8</f>
        <v>3</v>
      </c>
      <c r="V14" s="22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3:33" s="3" customFormat="1" x14ac:dyDescent="0.2">
      <c r="C15" s="53"/>
      <c r="D15" s="48"/>
      <c r="E15" s="20"/>
      <c r="F15" s="33" t="s">
        <v>4</v>
      </c>
      <c r="G15" s="43">
        <f>1/H14</f>
        <v>0.33333333333333331</v>
      </c>
      <c r="H15" s="43">
        <f>G14</f>
        <v>1</v>
      </c>
      <c r="I15" s="44">
        <f>H9</f>
        <v>3</v>
      </c>
      <c r="J15" s="33" t="s">
        <v>4</v>
      </c>
      <c r="K15" s="43">
        <f>1/L14</f>
        <v>3</v>
      </c>
      <c r="L15" s="43">
        <f>K14</f>
        <v>1</v>
      </c>
      <c r="M15" s="44">
        <f>L9</f>
        <v>5</v>
      </c>
      <c r="N15" s="33" t="s">
        <v>4</v>
      </c>
      <c r="O15" s="43">
        <f>1/P14</f>
        <v>0.33333333333333331</v>
      </c>
      <c r="P15" s="43">
        <f>O14</f>
        <v>1</v>
      </c>
      <c r="Q15" s="44">
        <f>P9</f>
        <v>0.33333333333333331</v>
      </c>
      <c r="R15" s="34" t="s">
        <v>13</v>
      </c>
      <c r="S15" s="43">
        <f>1/T14</f>
        <v>0.33333333333333331</v>
      </c>
      <c r="T15" s="43">
        <f>S14</f>
        <v>1</v>
      </c>
      <c r="U15" s="44">
        <f>T9</f>
        <v>3</v>
      </c>
      <c r="V15" s="22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3:33" s="3" customFormat="1" x14ac:dyDescent="0.2">
      <c r="C16" s="53"/>
      <c r="D16" s="48"/>
      <c r="E16" s="20"/>
      <c r="F16" s="33" t="s">
        <v>5</v>
      </c>
      <c r="G16" s="43">
        <f>1/I14</f>
        <v>0.2</v>
      </c>
      <c r="H16" s="43">
        <f>1/I15</f>
        <v>0.33333333333333331</v>
      </c>
      <c r="I16" s="43">
        <f>G14</f>
        <v>1</v>
      </c>
      <c r="J16" s="33" t="s">
        <v>5</v>
      </c>
      <c r="K16" s="43">
        <f>1/M14</f>
        <v>0.2</v>
      </c>
      <c r="L16" s="43">
        <f>1/M15</f>
        <v>0.2</v>
      </c>
      <c r="M16" s="43">
        <f>K14</f>
        <v>1</v>
      </c>
      <c r="N16" s="33" t="s">
        <v>5</v>
      </c>
      <c r="O16" s="43">
        <f>1/Q14</f>
        <v>5</v>
      </c>
      <c r="P16" s="43">
        <f>1/Q15</f>
        <v>3</v>
      </c>
      <c r="Q16" s="43">
        <f>O14</f>
        <v>1</v>
      </c>
      <c r="R16" s="34" t="s">
        <v>14</v>
      </c>
      <c r="S16" s="43">
        <f>1/U14</f>
        <v>0.33333333333333331</v>
      </c>
      <c r="T16" s="43">
        <f>1/U15</f>
        <v>0.33333333333333331</v>
      </c>
      <c r="U16" s="43">
        <f>S14</f>
        <v>1</v>
      </c>
      <c r="V16" s="22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3:33" x14ac:dyDescent="0.2">
      <c r="C17" s="54"/>
      <c r="D17" s="49"/>
      <c r="E17" s="19"/>
      <c r="F17" s="28"/>
      <c r="G17" s="45" t="s">
        <v>17</v>
      </c>
      <c r="H17" s="45" t="s">
        <v>17</v>
      </c>
      <c r="I17" s="45" t="s">
        <v>17</v>
      </c>
      <c r="J17" s="28"/>
      <c r="K17" s="45" t="s">
        <v>17</v>
      </c>
      <c r="L17" s="45" t="s">
        <v>17</v>
      </c>
      <c r="M17" s="45" t="s">
        <v>17</v>
      </c>
      <c r="N17" s="28"/>
      <c r="O17" s="45" t="s">
        <v>17</v>
      </c>
      <c r="P17" s="45" t="s">
        <v>17</v>
      </c>
      <c r="Q17" s="45" t="s">
        <v>17</v>
      </c>
      <c r="R17" s="28"/>
      <c r="S17" s="45" t="s">
        <v>17</v>
      </c>
      <c r="T17" s="45" t="s">
        <v>17</v>
      </c>
      <c r="U17" s="45" t="s">
        <v>17</v>
      </c>
      <c r="V17" s="21"/>
    </row>
    <row r="18" spans="3:33" x14ac:dyDescent="0.2">
      <c r="C18" s="53" t="s">
        <v>25</v>
      </c>
      <c r="D18" s="48"/>
      <c r="E18" s="20"/>
      <c r="F18" s="28"/>
      <c r="G18" s="43">
        <f>G14+G15+G16</f>
        <v>1.5333333333333332</v>
      </c>
      <c r="H18" s="43">
        <f t="shared" ref="H18:I18" si="0">H14+H15+H16</f>
        <v>4.333333333333333</v>
      </c>
      <c r="I18" s="43">
        <f t="shared" si="0"/>
        <v>9</v>
      </c>
      <c r="J18" s="28"/>
      <c r="K18" s="43">
        <f>K14+K15+K16</f>
        <v>4.2</v>
      </c>
      <c r="L18" s="43">
        <f t="shared" ref="L18:M18" si="1">L14+L15+L16</f>
        <v>1.5333333333333332</v>
      </c>
      <c r="M18" s="43">
        <f t="shared" si="1"/>
        <v>11</v>
      </c>
      <c r="N18" s="28"/>
      <c r="O18" s="43">
        <f>O14+O15+O16</f>
        <v>6.333333333333333</v>
      </c>
      <c r="P18" s="43">
        <f t="shared" ref="P18:Q18" si="2">P14+P15+P16</f>
        <v>7</v>
      </c>
      <c r="Q18" s="43">
        <f t="shared" si="2"/>
        <v>1.5333333333333332</v>
      </c>
      <c r="R18" s="28"/>
      <c r="S18" s="43">
        <f>S14+S15+S16</f>
        <v>1.6666666666666665</v>
      </c>
      <c r="T18" s="43">
        <f t="shared" ref="T18:U18" si="3">T14+T15+T16</f>
        <v>4.333333333333333</v>
      </c>
      <c r="U18" s="43">
        <f t="shared" si="3"/>
        <v>7</v>
      </c>
      <c r="V18" s="21"/>
    </row>
    <row r="19" spans="3:33" x14ac:dyDescent="0.2">
      <c r="C19" s="54"/>
      <c r="D19" s="49"/>
      <c r="E19" s="19"/>
      <c r="F19" s="28"/>
      <c r="G19" s="43"/>
      <c r="H19" s="43"/>
      <c r="I19" s="43"/>
      <c r="J19" s="28"/>
      <c r="K19" s="43"/>
      <c r="L19" s="43"/>
      <c r="M19" s="43"/>
      <c r="N19" s="28"/>
      <c r="O19" s="43"/>
      <c r="P19" s="43"/>
      <c r="Q19" s="43"/>
      <c r="R19" s="28"/>
      <c r="S19" s="43"/>
      <c r="T19" s="43"/>
      <c r="U19" s="43"/>
      <c r="V19" s="21"/>
    </row>
    <row r="20" spans="3:33" x14ac:dyDescent="0.2">
      <c r="C20" s="53" t="s">
        <v>28</v>
      </c>
      <c r="D20" s="48"/>
      <c r="E20" s="20"/>
      <c r="F20" s="27"/>
      <c r="G20" s="43">
        <f>G14/G18</f>
        <v>0.65217391304347827</v>
      </c>
      <c r="H20" s="43">
        <f>H14/H18</f>
        <v>0.6923076923076924</v>
      </c>
      <c r="I20" s="43">
        <f>I14/I18</f>
        <v>0.55555555555555558</v>
      </c>
      <c r="J20" s="27"/>
      <c r="K20" s="43">
        <f>K14/K18</f>
        <v>0.23809523809523808</v>
      </c>
      <c r="L20" s="43">
        <f>L14/L18</f>
        <v>0.21739130434782608</v>
      </c>
      <c r="M20" s="43">
        <f>M14/M18</f>
        <v>0.45454545454545453</v>
      </c>
      <c r="N20" s="27"/>
      <c r="O20" s="43">
        <f>O14/O18</f>
        <v>0.15789473684210528</v>
      </c>
      <c r="P20" s="43">
        <f>P14/P18</f>
        <v>0.42857142857142855</v>
      </c>
      <c r="Q20" s="43">
        <f>Q14/Q18</f>
        <v>0.13043478260869568</v>
      </c>
      <c r="R20" s="29"/>
      <c r="S20" s="43">
        <f>S14/S18</f>
        <v>0.60000000000000009</v>
      </c>
      <c r="T20" s="43">
        <f>T14/T18</f>
        <v>0.6923076923076924</v>
      </c>
      <c r="U20" s="43">
        <f>U14/U18</f>
        <v>0.42857142857142855</v>
      </c>
      <c r="V20" s="21"/>
    </row>
    <row r="21" spans="3:33" x14ac:dyDescent="0.2">
      <c r="C21" s="53"/>
      <c r="D21" s="48"/>
      <c r="E21" s="20"/>
      <c r="F21" s="27"/>
      <c r="G21" s="43">
        <f>G15/G18</f>
        <v>0.21739130434782608</v>
      </c>
      <c r="H21" s="43">
        <f>H15/H18</f>
        <v>0.23076923076923078</v>
      </c>
      <c r="I21" s="43">
        <f>I15/I18</f>
        <v>0.33333333333333331</v>
      </c>
      <c r="J21" s="27"/>
      <c r="K21" s="43">
        <f>K15/K18</f>
        <v>0.7142857142857143</v>
      </c>
      <c r="L21" s="43">
        <f>L15/L18</f>
        <v>0.65217391304347827</v>
      </c>
      <c r="M21" s="43">
        <f>M15/M18</f>
        <v>0.45454545454545453</v>
      </c>
      <c r="N21" s="27"/>
      <c r="O21" s="43">
        <f>O15/O18</f>
        <v>5.2631578947368418E-2</v>
      </c>
      <c r="P21" s="43">
        <f>P15/P18</f>
        <v>0.14285714285714285</v>
      </c>
      <c r="Q21" s="43">
        <f>Q15/Q18</f>
        <v>0.21739130434782608</v>
      </c>
      <c r="R21" s="29"/>
      <c r="S21" s="43">
        <f>S15/S18</f>
        <v>0.2</v>
      </c>
      <c r="T21" s="43">
        <f>T15/T18</f>
        <v>0.23076923076923078</v>
      </c>
      <c r="U21" s="43">
        <f>U15/U18</f>
        <v>0.42857142857142855</v>
      </c>
      <c r="V21" s="21"/>
    </row>
    <row r="22" spans="3:33" x14ac:dyDescent="0.2">
      <c r="C22" s="54"/>
      <c r="D22" s="49"/>
      <c r="E22" s="19"/>
      <c r="F22" s="27"/>
      <c r="G22" s="43">
        <f>G16/G18</f>
        <v>0.13043478260869568</v>
      </c>
      <c r="H22" s="43">
        <f>H16/H18</f>
        <v>7.6923076923076927E-2</v>
      </c>
      <c r="I22" s="43">
        <f>I16/I18</f>
        <v>0.1111111111111111</v>
      </c>
      <c r="J22" s="27"/>
      <c r="K22" s="43">
        <f>K16/K18</f>
        <v>4.7619047619047616E-2</v>
      </c>
      <c r="L22" s="43">
        <f>L16/L18</f>
        <v>0.13043478260869568</v>
      </c>
      <c r="M22" s="43">
        <f>M16/M18</f>
        <v>9.0909090909090912E-2</v>
      </c>
      <c r="N22" s="27"/>
      <c r="O22" s="43">
        <f>O16/O18</f>
        <v>0.78947368421052633</v>
      </c>
      <c r="P22" s="43">
        <f>P16/P18</f>
        <v>0.42857142857142855</v>
      </c>
      <c r="Q22" s="43">
        <f>Q16/Q18</f>
        <v>0.65217391304347827</v>
      </c>
      <c r="R22" s="29"/>
      <c r="S22" s="43">
        <f>S16/S18</f>
        <v>0.2</v>
      </c>
      <c r="T22" s="43">
        <f>T16/T18</f>
        <v>7.6923076923076927E-2</v>
      </c>
      <c r="U22" s="43">
        <f>U16/U18</f>
        <v>0.14285714285714285</v>
      </c>
      <c r="V22" s="21"/>
    </row>
    <row r="23" spans="3:33" x14ac:dyDescent="0.2">
      <c r="C23" s="54"/>
      <c r="D23" s="49"/>
      <c r="E23" s="19"/>
      <c r="F23" s="28"/>
      <c r="G23" s="9"/>
      <c r="H23" s="9"/>
      <c r="I23" s="9"/>
      <c r="J23" s="28"/>
      <c r="K23" s="9"/>
      <c r="L23" s="9"/>
      <c r="M23" s="9"/>
      <c r="N23" s="28"/>
      <c r="O23" s="9"/>
      <c r="P23" s="9"/>
      <c r="Q23" s="9"/>
      <c r="R23" s="28"/>
      <c r="S23" s="9"/>
      <c r="T23" s="9"/>
      <c r="U23" s="9"/>
      <c r="V23" s="21"/>
    </row>
    <row r="24" spans="3:33" x14ac:dyDescent="0.2">
      <c r="C24" s="54"/>
      <c r="D24" s="49"/>
      <c r="E24" s="19"/>
      <c r="F24" s="28"/>
      <c r="G24" s="9"/>
      <c r="H24" s="9"/>
      <c r="I24" s="9"/>
      <c r="J24" s="28"/>
      <c r="K24" s="9"/>
      <c r="L24" s="9"/>
      <c r="M24" s="9"/>
      <c r="N24" s="31"/>
      <c r="O24" s="9"/>
      <c r="P24" s="9"/>
      <c r="Q24" s="9"/>
      <c r="R24" s="28"/>
      <c r="S24" s="9"/>
      <c r="T24" s="35"/>
      <c r="U24" s="9"/>
      <c r="V24" s="21"/>
    </row>
    <row r="25" spans="3:33" ht="5.0999999999999996" customHeight="1" x14ac:dyDescent="0.2">
      <c r="C25" s="54"/>
      <c r="D25" s="49"/>
      <c r="E25" s="19"/>
      <c r="F25" s="28"/>
      <c r="G25" s="9"/>
      <c r="H25" s="9"/>
      <c r="I25" s="9"/>
      <c r="J25" s="28"/>
      <c r="K25" s="9"/>
      <c r="L25" s="9"/>
      <c r="M25" s="9"/>
      <c r="N25" s="31"/>
      <c r="O25" s="9"/>
      <c r="P25" s="9"/>
      <c r="Q25" s="9"/>
      <c r="R25" s="28"/>
      <c r="S25" s="9"/>
      <c r="T25" s="35"/>
      <c r="U25" s="9"/>
      <c r="V25" s="21"/>
    </row>
    <row r="26" spans="3:33" x14ac:dyDescent="0.2">
      <c r="C26" s="53" t="s">
        <v>51</v>
      </c>
      <c r="D26" s="48"/>
      <c r="E26" s="20"/>
      <c r="F26" s="27"/>
      <c r="G26" s="10" t="s">
        <v>33</v>
      </c>
      <c r="H26" s="43">
        <f>AVERAGE(G20:I20)</f>
        <v>0.63334572030224201</v>
      </c>
      <c r="I26" s="9"/>
      <c r="J26" s="27"/>
      <c r="K26" s="10" t="s">
        <v>36</v>
      </c>
      <c r="L26" s="43">
        <f t="shared" ref="L26:L28" si="4">AVERAGE(K20:M20)</f>
        <v>0.30334399899617287</v>
      </c>
      <c r="M26" s="9"/>
      <c r="N26" s="27"/>
      <c r="O26" s="10" t="s">
        <v>39</v>
      </c>
      <c r="P26" s="43">
        <f t="shared" ref="P26:P28" si="5">AVERAGE(O20:Q20)</f>
        <v>0.23896698267407648</v>
      </c>
      <c r="Q26" s="9"/>
      <c r="R26" s="29"/>
      <c r="S26" s="55" t="s">
        <v>42</v>
      </c>
      <c r="T26" s="43">
        <f t="shared" ref="T26:T28" si="6">AVERAGE(S20:U20)</f>
        <v>0.5736263736263737</v>
      </c>
      <c r="U26" s="9"/>
      <c r="V26" s="21"/>
    </row>
    <row r="27" spans="3:33" x14ac:dyDescent="0.2">
      <c r="C27" s="53"/>
      <c r="D27" s="3"/>
      <c r="E27" s="20"/>
      <c r="F27" s="27"/>
      <c r="G27" s="10" t="s">
        <v>34</v>
      </c>
      <c r="H27" s="43">
        <f t="shared" ref="H27:H28" si="7">AVERAGE(G21:I21)</f>
        <v>0.26049795615013011</v>
      </c>
      <c r="I27" s="9"/>
      <c r="J27" s="27"/>
      <c r="K27" s="10" t="s">
        <v>37</v>
      </c>
      <c r="L27" s="43">
        <f t="shared" si="4"/>
        <v>0.60700169395821568</v>
      </c>
      <c r="M27" s="9"/>
      <c r="N27" s="27"/>
      <c r="O27" s="10" t="s">
        <v>40</v>
      </c>
      <c r="P27" s="43">
        <f t="shared" si="5"/>
        <v>0.13762667538411244</v>
      </c>
      <c r="Q27" s="9"/>
      <c r="R27" s="29"/>
      <c r="S27" s="55" t="s">
        <v>44</v>
      </c>
      <c r="T27" s="43">
        <f t="shared" si="6"/>
        <v>0.28644688644688648</v>
      </c>
      <c r="U27" s="9"/>
      <c r="V27" s="21"/>
    </row>
    <row r="28" spans="3:33" x14ac:dyDescent="0.2">
      <c r="C28" s="54"/>
      <c r="E28" s="19"/>
      <c r="F28" s="27"/>
      <c r="G28" s="10" t="s">
        <v>35</v>
      </c>
      <c r="H28" s="43">
        <f t="shared" si="7"/>
        <v>0.1061563235476279</v>
      </c>
      <c r="I28" s="9"/>
      <c r="J28" s="27"/>
      <c r="K28" s="10" t="s">
        <v>38</v>
      </c>
      <c r="L28" s="43">
        <f t="shared" si="4"/>
        <v>8.9654307045611392E-2</v>
      </c>
      <c r="M28" s="9"/>
      <c r="N28" s="27"/>
      <c r="O28" s="10" t="s">
        <v>41</v>
      </c>
      <c r="P28" s="43">
        <f t="shared" si="5"/>
        <v>0.6234063419418111</v>
      </c>
      <c r="Q28" s="9"/>
      <c r="R28" s="29"/>
      <c r="S28" s="55" t="s">
        <v>43</v>
      </c>
      <c r="T28" s="43">
        <f t="shared" si="6"/>
        <v>0.13992673992673993</v>
      </c>
      <c r="U28" s="9"/>
      <c r="V28" s="21"/>
    </row>
    <row r="29" spans="3:33" x14ac:dyDescent="0.2">
      <c r="C29" s="54"/>
      <c r="E29" s="19"/>
      <c r="F29" s="27"/>
      <c r="G29" s="10"/>
      <c r="H29" s="43"/>
      <c r="I29" s="9"/>
      <c r="J29" s="27"/>
      <c r="K29" s="10"/>
      <c r="L29" s="43"/>
      <c r="M29" s="9"/>
      <c r="N29" s="27"/>
      <c r="O29" s="10"/>
      <c r="P29" s="43"/>
      <c r="Q29" s="9"/>
      <c r="R29" s="29"/>
      <c r="S29" s="55"/>
      <c r="T29" s="43"/>
      <c r="U29" s="9"/>
      <c r="V29" s="21"/>
    </row>
    <row r="30" spans="3:33" ht="5.0999999999999996" customHeight="1" x14ac:dyDescent="0.2">
      <c r="E30" s="19"/>
      <c r="F30" s="21"/>
      <c r="G30" s="21"/>
      <c r="H30" s="23"/>
      <c r="I30" s="21"/>
      <c r="J30" s="21"/>
      <c r="K30" s="21"/>
      <c r="L30" s="23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3:33" s="37" customFormat="1" ht="19.5" customHeight="1" x14ac:dyDescent="0.25">
      <c r="C31" s="38" t="s">
        <v>18</v>
      </c>
      <c r="D31" s="38"/>
      <c r="E31" s="38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</row>
    <row r="32" spans="3:33" s="7" customFormat="1" ht="14.25" x14ac:dyDescent="0.2">
      <c r="C32" s="15" t="s">
        <v>26</v>
      </c>
      <c r="D32" s="15"/>
      <c r="E32" s="15"/>
      <c r="F32" s="16"/>
      <c r="G32" s="6"/>
      <c r="H32" s="41">
        <f>(H26*T26)+(L26*T27)+(P26*T28)</f>
        <v>0.48363362365927309</v>
      </c>
      <c r="I32" s="42"/>
      <c r="J32" s="42" t="s">
        <v>22</v>
      </c>
      <c r="K32" s="42"/>
      <c r="L32" s="41">
        <f>(H27*T26)+(L27*T27)+(P27*T28)</f>
        <v>0.34255989523925262</v>
      </c>
      <c r="M32" s="42"/>
      <c r="N32" s="42" t="s">
        <v>22</v>
      </c>
      <c r="O32" s="42"/>
      <c r="P32" s="41">
        <f>(H28*T26)+(L28*T27)+(P28*T28)</f>
        <v>0.17380648110147445</v>
      </c>
      <c r="Q32" s="40"/>
      <c r="R32" s="40" t="s">
        <v>23</v>
      </c>
      <c r="S32" s="40"/>
      <c r="T32" s="41">
        <f>H32+L32+P32</f>
        <v>1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</row>
    <row r="33" spans="3:12" x14ac:dyDescent="0.2">
      <c r="C33" s="3" t="s">
        <v>45</v>
      </c>
      <c r="D33" s="3"/>
      <c r="E33" s="3"/>
      <c r="F33" s="17"/>
    </row>
    <row r="34" spans="3:12" x14ac:dyDescent="0.2">
      <c r="C34" s="3" t="s">
        <v>27</v>
      </c>
      <c r="D34" s="3"/>
      <c r="E34" s="3"/>
      <c r="F34" s="17"/>
    </row>
    <row r="35" spans="3:12" x14ac:dyDescent="0.2">
      <c r="L35" s="18"/>
    </row>
  </sheetData>
  <sheetProtection algorithmName="SHA-512" hashValue="Nly3C8gMIkBprpGtDYL0yVDEC7ZWjVHq3R3ytziYIM+RDN3c6NMyVMk/Xt/nUACGlbLrlb3hyVB4lKK3tL4SZw==" saltValue="oPglc5jl9Dneegpo3vZe+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JAJ Sheet</vt:lpstr>
    </vt:vector>
  </TitlesOfParts>
  <Manager/>
  <Company>VoiceCue Techologies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mgoldman</dc:creator>
  <cp:keywords/>
  <dc:description/>
  <cp:lastModifiedBy>John Jonelis</cp:lastModifiedBy>
  <cp:revision/>
  <dcterms:created xsi:type="dcterms:W3CDTF">2009-08-17T18:40:11Z</dcterms:created>
  <dcterms:modified xsi:type="dcterms:W3CDTF">2023-10-25T21:33:43Z</dcterms:modified>
  <cp:category/>
  <cp:contentStatus/>
</cp:coreProperties>
</file>